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A Planeacion y Finanzas 2021\PROYECTOS\Estudio Actuarial 2020\Trabajos concluidos\"/>
    </mc:Choice>
  </mc:AlternateContent>
  <xr:revisionPtr revIDLastSave="0" documentId="8_{C5C50F81-21A6-4371-825A-76DF4FDD9AF0}" xr6:coauthVersionLast="47" xr6:coauthVersionMax="47" xr10:uidLastSave="{00000000-0000-0000-0000-000000000000}"/>
  <bookViews>
    <workbookView xWindow="-108" yWindow="-108" windowWidth="23256" windowHeight="12576" tabRatio="708" xr2:uid="{00000000-000D-0000-FFFF-FFFF00000000}"/>
  </bookViews>
  <sheets>
    <sheet name="LDF" sheetId="270" r:id="rId1"/>
  </sheets>
  <definedNames>
    <definedName name="_xlnm.Print_Area" localSheetId="0">LDF!$A$1:$G$67</definedName>
  </definedNames>
  <calcPr calcId="181029"/>
</workbook>
</file>

<file path=xl/calcChain.xml><?xml version="1.0" encoding="utf-8"?>
<calcChain xmlns="http://schemas.openxmlformats.org/spreadsheetml/2006/main">
  <c r="B62" i="270" l="1"/>
  <c r="B63" i="270"/>
  <c r="E21" i="270"/>
  <c r="D22" i="270"/>
  <c r="E22" i="270"/>
  <c r="D21" i="270"/>
  <c r="F67" i="270"/>
  <c r="E67" i="270"/>
  <c r="D67" i="270"/>
  <c r="F66" i="270"/>
  <c r="E66" i="270"/>
  <c r="D66" i="270"/>
  <c r="B67" i="270"/>
  <c r="B66" i="270"/>
  <c r="G7" i="270"/>
  <c r="F7" i="270"/>
  <c r="E7" i="270"/>
  <c r="D7" i="270"/>
  <c r="B21" i="270"/>
  <c r="F21" i="270"/>
  <c r="F22" i="270"/>
  <c r="B22" i="270"/>
  <c r="B41" i="270"/>
  <c r="D63" i="270" l="1"/>
  <c r="E62" i="270"/>
  <c r="F63" i="270"/>
  <c r="A48" i="270"/>
  <c r="E63" i="270"/>
  <c r="D62" i="270"/>
  <c r="F62" i="270"/>
  <c r="G34" i="270" l="1"/>
  <c r="G16" i="270" l="1"/>
  <c r="G37" i="270"/>
  <c r="G15" i="270"/>
  <c r="G38" i="270" a="1"/>
  <c r="G38" i="270" s="1"/>
  <c r="G33" i="270"/>
  <c r="G17" i="270" a="1"/>
  <c r="G17" i="270" s="1"/>
  <c r="B24" i="270"/>
  <c r="D24" i="270"/>
  <c r="E24" i="270"/>
  <c r="F24" i="270"/>
  <c r="E32" i="270"/>
  <c r="B32" i="270"/>
  <c r="D32" i="270"/>
  <c r="F32" i="270"/>
  <c r="B13" i="270" l="1"/>
  <c r="E13" i="270"/>
  <c r="F13" i="270"/>
  <c r="D13" i="270"/>
  <c r="F12" i="270"/>
  <c r="D12" i="270"/>
  <c r="B12" i="270"/>
  <c r="E12" i="270"/>
  <c r="D11" i="270"/>
  <c r="E11" i="270"/>
  <c r="F11" i="270"/>
  <c r="B11" i="270"/>
  <c r="D20" i="270"/>
  <c r="F20" i="270"/>
  <c r="B20" i="270"/>
  <c r="E20" i="270"/>
  <c r="G18" i="270"/>
  <c r="G39" i="270"/>
  <c r="D14" i="270"/>
  <c r="F14" i="270"/>
  <c r="E14" i="270"/>
  <c r="B14" i="270"/>
  <c r="G45" i="270" l="1"/>
  <c r="G44" i="270"/>
  <c r="G46" i="270" l="1"/>
  <c r="D29" i="270" l="1"/>
  <c r="B29" i="270"/>
  <c r="F29" i="270"/>
  <c r="E29" i="270"/>
  <c r="G53" i="270" l="1"/>
  <c r="B58" i="270"/>
  <c r="D58" i="270"/>
  <c r="F58" i="270"/>
  <c r="E58" i="270"/>
  <c r="G49" i="270"/>
  <c r="G54" i="270" l="1"/>
  <c r="E59" i="270"/>
  <c r="D59" i="270"/>
  <c r="G50" i="270"/>
  <c r="B59" i="270"/>
  <c r="F59" i="270"/>
  <c r="G58" i="270"/>
  <c r="G59" i="270" l="1"/>
</calcChain>
</file>

<file path=xl/sharedStrings.xml><?xml version="1.0" encoding="utf-8"?>
<sst xmlns="http://schemas.openxmlformats.org/spreadsheetml/2006/main" count="66" uniqueCount="51">
  <si>
    <t>Total</t>
  </si>
  <si>
    <t>Promedio</t>
  </si>
  <si>
    <t>Activos</t>
  </si>
  <si>
    <t>Edad mínima</t>
  </si>
  <si>
    <t>Edad máxima</t>
  </si>
  <si>
    <t>Nómina anual</t>
  </si>
  <si>
    <t>Beneficiarios</t>
  </si>
  <si>
    <t>Edad promedio</t>
  </si>
  <si>
    <t>Valor presente de las obligaciones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</si>
  <si>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</si>
  <si>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</si>
  <si>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</si>
  <si>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</si>
  <si>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</si>
  <si>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</si>
  <si>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</si>
  <si>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</si>
  <si>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</si>
  <si>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Beneficio definido, Contribución definida o Mixto</t>
  </si>
  <si>
    <t>Beneficio Definido</t>
  </si>
  <si>
    <t>Población afiliada</t>
  </si>
  <si>
    <t>Pensionados y Jubilados</t>
  </si>
  <si>
    <t>Promedio de años de servicio (trabajadores activos)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</si>
  <si>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</si>
  <si>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</si>
  <si>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</si>
  <si>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</si>
  <si>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</si>
  <si>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</si>
  <si>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Beneficiarios de Pensionados y Jubilados</t>
  </si>
  <si>
    <t>Monto mensual por pensión</t>
  </si>
  <si>
    <t>Máximo</t>
  </si>
  <si>
    <t>Monto de la reserva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</si>
  <si>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</si>
  <si>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</si>
  <si>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</si>
  <si>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</si>
  <si>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</si>
  <si>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</si>
  <si>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</si>
  <si>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</si>
  <si>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</si>
  <si>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</si>
  <si>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</si>
  <si>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</si>
  <si>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Norte, S. C.</t>
  </si>
  <si>
    <t>NA</t>
  </si>
  <si>
    <t>Mínimo**</t>
  </si>
  <si>
    <t>Aportación individual al plan de pensión como % del salario</t>
  </si>
  <si>
    <t>Aportación del ente público al plan de pensión como % del salario</t>
  </si>
  <si>
    <t>Dirección de Pensiones Civiles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</si>
</sst>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%;[Red]\-#,##0.00%;&quot; - &quot;??"/>
    <numFmt numFmtId="166" formatCode="#,##0.00_ ;[Red]\(#,##0.00\)"/>
    <numFmt numFmtId="167" formatCode="#,##0_ ;[Red]\(#,##0\)"/>
    <numFmt numFmtId="168" formatCode="#,##0.0000%;[Red]\-#,##0.0000%;&quot; - &quot;??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0"/>
      <color indexed="8"/>
      <name val="Arial"/>
      <family val="2"/>
    </font>
    <font>
      <sz val="16"/>
      <name val="Helvetica LT Std Light"/>
      <family val="2"/>
    </font>
    <font>
      <sz val="14"/>
      <name val="Helvetica LT Std Light"/>
      <family val="2"/>
    </font>
    <font>
      <sz val="10"/>
      <name val="Arial"/>
      <family val="2"/>
    </font>
    <font>
      <sz val="11"/>
      <color indexed="9"/>
      <name val="Helvetica LT Std Light"/>
      <family val="2"/>
    </font>
    <font>
      <sz val="11"/>
      <name val="Helvetica LT Std Light"/>
      <family val="2"/>
    </font>
    <font>
      <b/>
      <sz val="11"/>
      <color indexed="9"/>
      <name val="Helvetica LT Std Light"/>
      <family val="2"/>
    </font>
    <font>
      <b/>
      <sz val="11"/>
      <color indexed="8"/>
      <name val="Helvetica LT Std Light"/>
      <family val="2"/>
    </font>
    <font>
      <sz val="11"/>
      <color indexed="8"/>
      <name val="Helvetica LT Std Light"/>
      <family val="2"/>
    </font>
    <font>
      <b/>
      <sz val="11"/>
      <name val="Helvetica LT Std Light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16" borderId="5" applyNumberFormat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1" fillId="0" borderId="7" applyNumberFormat="0" applyFill="0" applyAlignment="0" applyProtection="0"/>
    <xf numFmtId="0" fontId="19" fillId="0" borderId="8" applyNumberFormat="0" applyFill="0" applyAlignment="0" applyProtection="0"/>
  </cellStyleXfs>
  <cellXfs count="33">
    <xf numFmtId="0" fontId="0" fillId="0" borderId="0" xfId="0"/>
    <xf numFmtId="0" fontId="20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1" fillId="0" borderId="0" xfId="0" applyFont="1" applyFill="1" applyBorder="1"/>
    <xf numFmtId="0" fontId="25" fillId="24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0" xfId="0" applyFont="1" applyBorder="1"/>
    <xf numFmtId="166" fontId="26" fillId="0" borderId="9" xfId="0" applyNumberFormat="1" applyFont="1" applyBorder="1" applyAlignment="1"/>
    <xf numFmtId="0" fontId="24" fillId="0" borderId="0" xfId="0" applyFont="1" applyBorder="1"/>
    <xf numFmtId="166" fontId="27" fillId="0" borderId="9" xfId="0" applyNumberFormat="1" applyFont="1" applyBorder="1" applyAlignment="1">
      <alignment horizontal="center"/>
    </xf>
    <xf numFmtId="166" fontId="27" fillId="0" borderId="9" xfId="0" applyNumberFormat="1" applyFont="1" applyFill="1" applyBorder="1" applyAlignment="1">
      <alignment horizontal="center" wrapText="1"/>
    </xf>
    <xf numFmtId="166" fontId="27" fillId="0" borderId="9" xfId="0" applyNumberFormat="1" applyFont="1" applyBorder="1" applyAlignment="1">
      <alignment horizontal="center" wrapText="1"/>
    </xf>
    <xf numFmtId="166" fontId="27" fillId="0" borderId="9" xfId="0" applyNumberFormat="1" applyFont="1" applyBorder="1" applyAlignment="1"/>
    <xf numFmtId="167" fontId="27" fillId="0" borderId="9" xfId="0" applyNumberFormat="1" applyFont="1" applyBorder="1" applyAlignment="1"/>
    <xf numFmtId="0" fontId="24" fillId="0" borderId="0" xfId="0" applyFont="1" applyBorder="1" applyAlignment="1">
      <alignment horizontal="left" indent="1"/>
    </xf>
    <xf numFmtId="0" fontId="24" fillId="0" borderId="0" xfId="0" applyFont="1" applyBorder="1" applyAlignment="1">
      <alignment vertical="center"/>
    </xf>
    <xf numFmtId="10" fontId="27" fillId="0" borderId="9" xfId="41" applyNumberFormat="1" applyFont="1" applyBorder="1" applyAlignment="1">
      <alignment horizontal="right" wrapText="1"/>
    </xf>
    <xf numFmtId="165" fontId="27" fillId="0" borderId="9" xfId="0" applyNumberFormat="1" applyFont="1" applyBorder="1" applyAlignment="1"/>
    <xf numFmtId="168" fontId="27" fillId="0" borderId="9" xfId="0" applyNumberFormat="1" applyFont="1" applyBorder="1" applyAlignment="1"/>
    <xf numFmtId="0" fontId="28" fillId="0" borderId="0" xfId="0" applyFont="1" applyBorder="1"/>
    <xf numFmtId="0" fontId="26" fillId="0" borderId="0" xfId="0" applyFont="1" applyBorder="1" applyAlignment="1">
      <alignment wrapText="1"/>
    </xf>
    <xf numFmtId="0" fontId="27" fillId="0" borderId="9" xfId="0" applyNumberFormat="1" applyFont="1" applyBorder="1" applyAlignment="1">
      <alignment horizontal="center"/>
    </xf>
    <xf numFmtId="165" fontId="27" fillId="0" borderId="9" xfId="0" quotePrefix="1" applyNumberFormat="1" applyFont="1" applyBorder="1" applyAlignment="1">
      <alignment horizontal="center"/>
    </xf>
    <xf numFmtId="166" fontId="26" fillId="0" borderId="9" xfId="0" applyNumberFormat="1" applyFont="1" applyBorder="1" applyAlignment="1">
      <alignment horizontal="center"/>
    </xf>
    <xf numFmtId="1" fontId="27" fillId="0" borderId="9" xfId="0" applyNumberFormat="1" applyFont="1" applyBorder="1" applyAlignment="1">
      <alignment horizontal="center"/>
    </xf>
    <xf numFmtId="0" fontId="27" fillId="0" borderId="9" xfId="0" applyNumberFormat="1" applyFont="1" applyBorder="1" applyAlignment="1">
      <alignment horizontal="center" vertical="center" wrapText="1"/>
    </xf>
    <xf numFmtId="165" fontId="27" fillId="0" borderId="9" xfId="0" applyNumberFormat="1" applyFont="1" applyBorder="1" applyAlignment="1">
      <alignment horizontal="center"/>
    </xf>
    <xf numFmtId="10" fontId="27" fillId="0" borderId="9" xfId="39" applyNumberFormat="1" applyFont="1" applyBorder="1" applyAlignment="1">
      <alignment horizontal="right" wrapText="1"/>
    </xf>
    <xf numFmtId="10" fontId="27" fillId="0" borderId="9" xfId="41" applyNumberFormat="1" applyFont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left" wrapText="1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 xr:uid="{00000000-0005-0000-0000-00001F000000}"/>
    <cellStyle name="Millares 2 2" xfId="33" xr:uid="{00000000-0005-0000-0000-000020000000}"/>
    <cellStyle name="Millares 3" xfId="34" xr:uid="{00000000-0005-0000-0000-000021000000}"/>
    <cellStyle name="Millares 4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tas" xfId="38" builtinId="10" customBuiltin="1"/>
    <cellStyle name="Porcentaje" xfId="39" builtinId="5"/>
    <cellStyle name="Porcentaje 2" xfId="40" xr:uid="{00000000-0005-0000-0000-000028000000}"/>
    <cellStyle name="Porcentaje 3" xfId="41" xr:uid="{00000000-0005-0000-0000-000029000000}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6"/>
  <sheetViews>
    <sheetView tabSelected="1" view="pageBreakPreview" zoomScale="70" zoomScaleNormal="115" zoomScaleSheetLayoutView="70" workbookViewId="0">
      <pane ySplit="5" topLeftCell="A6" activePane="bottomLeft" state="frozen"/>
      <selection pane="bottomLeft" sqref="A1:G1"/>
    </sheetView>
  </sheetViews>
  <sheetFormatPr baseColWidth="10" defaultColWidth="11.44140625" defaultRowHeight="13.8"/>
  <cols>
    <col min="1" max="1" width="77.33203125" style="9" customWidth="1"/>
    <col min="2" max="4" width="24.6640625" style="9" customWidth="1"/>
    <col min="5" max="6" width="24.5546875" style="9" customWidth="1"/>
    <col min="7" max="7" width="24.6640625" style="9" customWidth="1"/>
    <col min="8" max="16384" width="11.44140625" style="9"/>
  </cols>
  <sheetData>
    <row r="1" spans="1:7" s="1" customFormat="1" ht="20.399999999999999">
      <c r="A1" s="30" t="s">
        <v>50</v>
      </c>
      <c r="B1" s="30"/>
      <c r="C1" s="30"/>
      <c r="D1" s="30"/>
      <c r="E1" s="30"/>
      <c r="F1" s="30"/>
      <c r="G1" s="30"/>
    </row>
    <row r="2" spans="1:7" s="3" customFormat="1">
      <c r="A2" s="2"/>
      <c r="B2" s="2"/>
      <c r="C2" s="2"/>
      <c r="D2" s="2"/>
      <c r="E2" s="2"/>
      <c r="F2" s="2"/>
      <c r="G2" s="2"/>
    </row>
    <row r="3" spans="1:7" s="4" customFormat="1" ht="17.399999999999999">
      <c r="A3" s="31" t="s">
        <v>9</v>
      </c>
      <c r="B3" s="31"/>
      <c r="C3" s="31"/>
      <c r="D3" s="31"/>
      <c r="E3" s="31"/>
      <c r="F3" s="31"/>
      <c r="G3" s="31"/>
    </row>
    <row r="4" spans="1:7" s="3" customFormat="1">
      <c r="A4" s="2"/>
      <c r="B4" s="2"/>
      <c r="C4" s="2"/>
      <c r="D4" s="2"/>
      <c r="E4" s="2"/>
      <c r="F4" s="2"/>
      <c r="G4" s="2"/>
    </row>
    <row r="5" spans="1:7" s="6" customFormat="1" ht="27.6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0</v>
      </c>
    </row>
    <row r="6" spans="1:7">
      <c r="A6" s="7" t="s">
        <v>15</v>
      </c>
      <c r="B6" s="8"/>
      <c r="C6" s="8"/>
      <c r="D6" s="8"/>
      <c r="E6" s="8"/>
      <c r="F6" s="8"/>
      <c r="G6" s="8"/>
    </row>
    <row r="7" spans="1:7">
      <c r="A7" s="9" t="s">
        <v>16</v>
      </c>
      <c r="B7" s="10" t="s">
        <v>17</v>
      </c>
      <c r="C7" s="10"/>
      <c r="D7" s="10" t="str">
        <f>$B$7</f>
        <v>Prestación Laboral</v>
      </c>
      <c r="E7" s="10" t="str">
        <f>$B$7</f>
        <v>Prestación Laboral</v>
      </c>
      <c r="F7" s="10" t="str">
        <f>$B$7</f>
        <v>Prestación Laboral</v>
      </c>
      <c r="G7" s="10" t="str">
        <f>$B$7</f>
        <v>Prestación Laboral</v>
      </c>
    </row>
    <row r="8" spans="1:7">
      <c r="A8" s="9" t="s">
        <v>18</v>
      </c>
      <c r="B8" s="11" t="s">
        <v>19</v>
      </c>
      <c r="C8" s="10"/>
      <c r="D8" s="12" t="s">
        <v>19</v>
      </c>
      <c r="E8" s="12" t="s">
        <v>19</v>
      </c>
      <c r="F8" s="12" t="s">
        <v>19</v>
      </c>
      <c r="G8" s="12" t="s">
        <v>19</v>
      </c>
    </row>
    <row r="9" spans="1:7">
      <c r="A9" s="7"/>
      <c r="B9" s="13"/>
      <c r="C9" s="13"/>
      <c r="D9" s="13"/>
      <c r="E9" s="13"/>
      <c r="F9" s="13"/>
      <c r="G9" s="13"/>
    </row>
    <row r="10" spans="1:7">
      <c r="A10" s="7" t="s">
        <v>20</v>
      </c>
      <c r="B10" s="13"/>
      <c r="C10" s="13"/>
      <c r="D10" s="13"/>
      <c r="E10" s="13"/>
      <c r="F10" s="13"/>
      <c r="G10" s="13"/>
    </row>
    <row r="11" spans="1:7">
      <c r="A11" s="9" t="s">
        <v>2</v>
      </c>
      <c r="B11" s="14">
        <f>$G11</f>
        <v>57894</v>
      </c>
      <c r="C11" s="14"/>
      <c r="D11" s="14">
        <f>$G11</f>
        <v>57894</v>
      </c>
      <c r="E11" s="14">
        <f>$G11</f>
        <v>57894</v>
      </c>
      <c r="F11" s="14">
        <f>$G11</f>
        <v>57894</v>
      </c>
      <c r="G11" s="14">
        <v>57894</v>
      </c>
    </row>
    <row r="12" spans="1:7">
      <c r="A12" s="15" t="s">
        <v>4</v>
      </c>
      <c r="B12" s="14">
        <f t="shared" ref="B12:F14" si="0">$G12</f>
        <v>90</v>
      </c>
      <c r="C12" s="14"/>
      <c r="D12" s="14">
        <f t="shared" si="0"/>
        <v>90</v>
      </c>
      <c r="E12" s="14">
        <f t="shared" si="0"/>
        <v>90</v>
      </c>
      <c r="F12" s="14">
        <f t="shared" si="0"/>
        <v>90</v>
      </c>
      <c r="G12" s="13">
        <v>90</v>
      </c>
    </row>
    <row r="13" spans="1:7">
      <c r="A13" s="15" t="s">
        <v>3</v>
      </c>
      <c r="B13" s="14">
        <f t="shared" si="0"/>
        <v>17</v>
      </c>
      <c r="C13" s="14"/>
      <c r="D13" s="14">
        <f t="shared" si="0"/>
        <v>17</v>
      </c>
      <c r="E13" s="14">
        <f t="shared" si="0"/>
        <v>17</v>
      </c>
      <c r="F13" s="14">
        <f t="shared" si="0"/>
        <v>17</v>
      </c>
      <c r="G13" s="13">
        <v>17</v>
      </c>
    </row>
    <row r="14" spans="1:7">
      <c r="A14" s="15" t="s">
        <v>7</v>
      </c>
      <c r="B14" s="14">
        <f t="shared" si="0"/>
        <v>42.160033854976355</v>
      </c>
      <c r="C14" s="14"/>
      <c r="D14" s="14">
        <f t="shared" si="0"/>
        <v>42.160033854976355</v>
      </c>
      <c r="E14" s="14">
        <f t="shared" si="0"/>
        <v>42.160033854976355</v>
      </c>
      <c r="F14" s="14">
        <f t="shared" si="0"/>
        <v>42.160033854976355</v>
      </c>
      <c r="G14" s="13">
        <v>42.160033854976355</v>
      </c>
    </row>
    <row r="15" spans="1:7">
      <c r="A15" s="9" t="s">
        <v>21</v>
      </c>
      <c r="B15" s="14">
        <v>7401</v>
      </c>
      <c r="C15" s="14"/>
      <c r="D15" s="14">
        <v>183</v>
      </c>
      <c r="E15" s="14">
        <v>1652</v>
      </c>
      <c r="F15" s="14">
        <v>0</v>
      </c>
      <c r="G15" s="14">
        <f>SUM(B15:F15)</f>
        <v>9236</v>
      </c>
    </row>
    <row r="16" spans="1:7">
      <c r="A16" s="15" t="s">
        <v>4</v>
      </c>
      <c r="B16" s="14">
        <v>97</v>
      </c>
      <c r="C16" s="14"/>
      <c r="D16" s="14">
        <v>97</v>
      </c>
      <c r="E16" s="14">
        <v>97</v>
      </c>
      <c r="F16" s="14">
        <v>0</v>
      </c>
      <c r="G16" s="13">
        <f>MAX(B16:F16)</f>
        <v>97</v>
      </c>
    </row>
    <row r="17" spans="1:7">
      <c r="A17" s="15" t="s">
        <v>3</v>
      </c>
      <c r="B17" s="14">
        <v>49</v>
      </c>
      <c r="C17" s="14"/>
      <c r="D17" s="14">
        <v>10</v>
      </c>
      <c r="E17" s="14">
        <v>10</v>
      </c>
      <c r="F17" s="14">
        <v>0</v>
      </c>
      <c r="G17" s="13">
        <f t="array" ref="G17">MIN(IF(B17:F17&gt;0,B17:F17))</f>
        <v>10</v>
      </c>
    </row>
    <row r="18" spans="1:7">
      <c r="A18" s="15" t="s">
        <v>7</v>
      </c>
      <c r="B18" s="14">
        <v>66.91771382245642</v>
      </c>
      <c r="C18" s="14"/>
      <c r="D18" s="14">
        <v>61.535519125683059</v>
      </c>
      <c r="E18" s="14">
        <v>62.021186440677951</v>
      </c>
      <c r="F18" s="14">
        <v>0</v>
      </c>
      <c r="G18" s="13">
        <f>IF(G15=0,0,SUMPRODUCT($B$15:$F$15,B18:F18)/G15)</f>
        <v>65.935253356431346</v>
      </c>
    </row>
    <row r="19" spans="1:7">
      <c r="A19" s="9" t="s">
        <v>6</v>
      </c>
      <c r="B19" s="14"/>
      <c r="C19" s="14"/>
      <c r="D19" s="14"/>
      <c r="E19" s="14"/>
      <c r="F19" s="14"/>
      <c r="G19" s="14"/>
    </row>
    <row r="20" spans="1:7">
      <c r="A20" s="9" t="s">
        <v>22</v>
      </c>
      <c r="B20" s="13">
        <f>$G20</f>
        <v>12.198828894185912</v>
      </c>
      <c r="C20" s="13"/>
      <c r="D20" s="13">
        <f t="shared" ref="D20:F22" si="1">$G20</f>
        <v>12.198828894185912</v>
      </c>
      <c r="E20" s="13">
        <f t="shared" si="1"/>
        <v>12.198828894185912</v>
      </c>
      <c r="F20" s="13">
        <f t="shared" si="1"/>
        <v>12.198828894185912</v>
      </c>
      <c r="G20" s="13">
        <v>12.198828894185912</v>
      </c>
    </row>
    <row r="21" spans="1:7">
      <c r="A21" s="16" t="s">
        <v>48</v>
      </c>
      <c r="B21" s="17">
        <f>$G21</f>
        <v>0.11</v>
      </c>
      <c r="C21" s="13"/>
      <c r="D21" s="17">
        <f t="shared" si="1"/>
        <v>0.11</v>
      </c>
      <c r="E21" s="17">
        <f t="shared" si="1"/>
        <v>0.11</v>
      </c>
      <c r="F21" s="17">
        <f t="shared" si="1"/>
        <v>0.11</v>
      </c>
      <c r="G21" s="28">
        <v>0.11</v>
      </c>
    </row>
    <row r="22" spans="1:7">
      <c r="A22" s="16" t="s">
        <v>49</v>
      </c>
      <c r="B22" s="29">
        <f>$G22</f>
        <v>0.13</v>
      </c>
      <c r="C22" s="29"/>
      <c r="D22" s="29">
        <f t="shared" si="1"/>
        <v>0.13</v>
      </c>
      <c r="E22" s="29">
        <f t="shared" si="1"/>
        <v>0.13</v>
      </c>
      <c r="F22" s="29">
        <f t="shared" si="1"/>
        <v>0.13</v>
      </c>
      <c r="G22" s="28">
        <v>0.13</v>
      </c>
    </row>
    <row r="23" spans="1:7">
      <c r="A23" s="9" t="s">
        <v>23</v>
      </c>
      <c r="B23" s="18">
        <v>0.13981218754222402</v>
      </c>
      <c r="C23" s="18"/>
      <c r="D23" s="18">
        <v>0</v>
      </c>
      <c r="E23" s="18">
        <v>0</v>
      </c>
      <c r="F23" s="27" t="s">
        <v>46</v>
      </c>
      <c r="G23" s="18">
        <v>0.11203443048938935</v>
      </c>
    </row>
    <row r="24" spans="1:7">
      <c r="A24" s="9" t="s">
        <v>24</v>
      </c>
      <c r="B24" s="19">
        <f>$G24</f>
        <v>6.914339999991137E-3</v>
      </c>
      <c r="C24" s="19"/>
      <c r="D24" s="19">
        <f>$G24</f>
        <v>6.914339999991137E-3</v>
      </c>
      <c r="E24" s="19">
        <f>$G24</f>
        <v>6.914339999991137E-3</v>
      </c>
      <c r="F24" s="19">
        <f>$G24</f>
        <v>6.914339999991137E-3</v>
      </c>
      <c r="G24" s="19">
        <v>6.914339999991137E-3</v>
      </c>
    </row>
    <row r="25" spans="1:7">
      <c r="A25" s="9" t="s">
        <v>25</v>
      </c>
      <c r="B25" s="13">
        <v>60.226726118092159</v>
      </c>
      <c r="C25" s="13"/>
      <c r="D25" s="13">
        <v>54.983606557377037</v>
      </c>
      <c r="E25" s="13">
        <v>54.103510895883765</v>
      </c>
      <c r="F25" s="13">
        <v>0</v>
      </c>
      <c r="G25" s="13">
        <v>59.027609354699003</v>
      </c>
    </row>
    <row r="26" spans="1:7">
      <c r="A26" s="9" t="s">
        <v>26</v>
      </c>
      <c r="B26" s="13">
        <v>21.441622212462608</v>
      </c>
      <c r="C26" s="13"/>
      <c r="D26" s="13">
        <v>26.598088596286409</v>
      </c>
      <c r="E26" s="13">
        <v>27.315012575277169</v>
      </c>
      <c r="F26" s="13">
        <v>0</v>
      </c>
      <c r="G26" s="13">
        <v>22.594337048713086</v>
      </c>
    </row>
    <row r="27" spans="1:7">
      <c r="A27" s="7"/>
      <c r="B27" s="8"/>
      <c r="C27" s="8"/>
      <c r="D27" s="8"/>
      <c r="E27" s="8"/>
      <c r="F27" s="8"/>
      <c r="G27" s="8"/>
    </row>
    <row r="28" spans="1:7">
      <c r="A28" s="20" t="s">
        <v>27</v>
      </c>
      <c r="B28" s="13"/>
      <c r="C28" s="13"/>
      <c r="D28" s="13"/>
      <c r="E28" s="13"/>
      <c r="F28" s="13"/>
      <c r="G28" s="13"/>
    </row>
    <row r="29" spans="1:7">
      <c r="A29" s="9" t="s">
        <v>28</v>
      </c>
      <c r="B29" s="13">
        <f>$G29</f>
        <v>1785380031.474884</v>
      </c>
      <c r="C29" s="13"/>
      <c r="D29" s="13">
        <f>$G29</f>
        <v>1785380031.474884</v>
      </c>
      <c r="E29" s="13">
        <f>$G29</f>
        <v>1785380031.474884</v>
      </c>
      <c r="F29" s="13">
        <f>$G29</f>
        <v>1785380031.474884</v>
      </c>
      <c r="G29" s="13">
        <v>1785380031.474884</v>
      </c>
    </row>
    <row r="30" spans="1:7">
      <c r="A30" s="7"/>
      <c r="B30" s="8"/>
      <c r="C30" s="8"/>
      <c r="D30" s="8"/>
      <c r="E30" s="8"/>
      <c r="F30" s="8"/>
      <c r="G30" s="8"/>
    </row>
    <row r="31" spans="1:7">
      <c r="A31" s="20" t="s">
        <v>5</v>
      </c>
      <c r="B31" s="13"/>
      <c r="C31" s="13"/>
      <c r="D31" s="13"/>
      <c r="E31" s="13"/>
      <c r="F31" s="13"/>
      <c r="G31" s="13"/>
    </row>
    <row r="32" spans="1:7">
      <c r="A32" s="9" t="s">
        <v>2</v>
      </c>
      <c r="B32" s="13">
        <f>$G32</f>
        <v>7389292947.840271</v>
      </c>
      <c r="C32" s="13"/>
      <c r="D32" s="13">
        <f>$G32</f>
        <v>7389292947.840271</v>
      </c>
      <c r="E32" s="13">
        <f>$G32</f>
        <v>7389292947.840271</v>
      </c>
      <c r="F32" s="13">
        <f>$G32</f>
        <v>7389292947.840271</v>
      </c>
      <c r="G32" s="13">
        <v>7389292947.840271</v>
      </c>
    </row>
    <row r="33" spans="1:7">
      <c r="A33" s="9" t="s">
        <v>21</v>
      </c>
      <c r="B33" s="13">
        <v>1044071463.6000021</v>
      </c>
      <c r="C33" s="13"/>
      <c r="D33" s="13">
        <v>11628755.280000001</v>
      </c>
      <c r="E33" s="13">
        <v>104459915.5200001</v>
      </c>
      <c r="F33" s="13">
        <v>0</v>
      </c>
      <c r="G33" s="13">
        <f>SUM(B33:F33)</f>
        <v>1160160134.400002</v>
      </c>
    </row>
    <row r="34" spans="1:7">
      <c r="A34" s="9" t="s">
        <v>29</v>
      </c>
      <c r="B34" s="13">
        <v>0</v>
      </c>
      <c r="C34" s="13"/>
      <c r="D34" s="13">
        <v>0</v>
      </c>
      <c r="E34" s="13">
        <v>0</v>
      </c>
      <c r="F34" s="13">
        <v>0</v>
      </c>
      <c r="G34" s="13">
        <f>SUM(B34:F34)</f>
        <v>0</v>
      </c>
    </row>
    <row r="35" spans="1:7">
      <c r="A35" s="7"/>
      <c r="B35" s="8"/>
      <c r="C35" s="8"/>
      <c r="D35" s="8"/>
      <c r="E35" s="8"/>
      <c r="F35" s="8"/>
      <c r="G35" s="8"/>
    </row>
    <row r="36" spans="1:7">
      <c r="A36" s="20" t="s">
        <v>30</v>
      </c>
      <c r="B36" s="13"/>
      <c r="C36" s="13"/>
      <c r="D36" s="13"/>
      <c r="E36" s="13"/>
      <c r="F36" s="13"/>
      <c r="G36" s="13"/>
    </row>
    <row r="37" spans="1:7">
      <c r="A37" s="9" t="s">
        <v>31</v>
      </c>
      <c r="B37" s="13">
        <v>147269.4</v>
      </c>
      <c r="C37" s="13"/>
      <c r="D37" s="13">
        <v>28245.4</v>
      </c>
      <c r="E37" s="13">
        <v>80361.539999999994</v>
      </c>
      <c r="F37" s="13">
        <v>0</v>
      </c>
      <c r="G37" s="13">
        <f>MAX(B37:F37)</f>
        <v>147269.4</v>
      </c>
    </row>
    <row r="38" spans="1:7">
      <c r="A38" s="9" t="s">
        <v>47</v>
      </c>
      <c r="B38" s="13">
        <v>256.36</v>
      </c>
      <c r="C38" s="13"/>
      <c r="D38" s="13">
        <v>207.44</v>
      </c>
      <c r="E38" s="13">
        <v>155.56</v>
      </c>
      <c r="F38" s="13">
        <v>0</v>
      </c>
      <c r="G38" s="13">
        <f t="array" ref="G38">MIN(IF(B38:F38&gt;0,B38:F38))</f>
        <v>155.56</v>
      </c>
    </row>
    <row r="39" spans="1:7">
      <c r="A39" s="9" t="s">
        <v>1</v>
      </c>
      <c r="B39" s="13">
        <v>11755.972882042968</v>
      </c>
      <c r="C39" s="13"/>
      <c r="D39" s="13">
        <v>5295.4259016393426</v>
      </c>
      <c r="E39" s="13">
        <v>5269.3661985472227</v>
      </c>
      <c r="F39" s="13">
        <v>0</v>
      </c>
      <c r="G39" s="13">
        <f>IF(G15=0,0,SUMPRODUCT($B$15:$F$15,B39:F39)/G15)</f>
        <v>10467.736162841058</v>
      </c>
    </row>
    <row r="40" spans="1:7">
      <c r="A40" s="7"/>
      <c r="B40" s="8"/>
      <c r="C40" s="8"/>
      <c r="D40" s="8"/>
      <c r="E40" s="8"/>
      <c r="F40" s="8"/>
      <c r="G40" s="8"/>
    </row>
    <row r="41" spans="1:7">
      <c r="A41" s="7" t="s">
        <v>32</v>
      </c>
      <c r="B41" s="13">
        <f>$G41</f>
        <v>7450439950.3199997</v>
      </c>
      <c r="C41" s="13"/>
      <c r="D41" s="13"/>
      <c r="E41" s="13"/>
      <c r="F41" s="13"/>
      <c r="G41" s="13">
        <v>7450439950.3199997</v>
      </c>
    </row>
    <row r="42" spans="1:7">
      <c r="A42" s="7"/>
      <c r="B42" s="8"/>
      <c r="C42" s="8"/>
      <c r="D42" s="8"/>
      <c r="E42" s="8"/>
      <c r="F42" s="8"/>
      <c r="G42" s="8"/>
    </row>
    <row r="43" spans="1:7">
      <c r="A43" s="7" t="s">
        <v>8</v>
      </c>
      <c r="B43" s="13"/>
      <c r="C43" s="13"/>
      <c r="D43" s="13"/>
      <c r="E43" s="13"/>
      <c r="F43" s="13"/>
      <c r="G43" s="13"/>
    </row>
    <row r="44" spans="1:7">
      <c r="A44" s="9" t="s">
        <v>33</v>
      </c>
      <c r="B44" s="13">
        <v>18323675576.531048</v>
      </c>
      <c r="C44" s="13"/>
      <c r="D44" s="13">
        <v>220588751.81261057</v>
      </c>
      <c r="E44" s="13">
        <v>1900733119.1044934</v>
      </c>
      <c r="F44" s="13">
        <v>274158579.13857841</v>
      </c>
      <c r="G44" s="13">
        <f>SUM(B44:F44)</f>
        <v>20719156026.586731</v>
      </c>
    </row>
    <row r="45" spans="1:7">
      <c r="A45" s="9" t="s">
        <v>34</v>
      </c>
      <c r="B45" s="13">
        <v>86324997735.01918</v>
      </c>
      <c r="C45" s="13"/>
      <c r="D45" s="13">
        <v>1579499001.6265688</v>
      </c>
      <c r="E45" s="13">
        <v>3178815881.1223078</v>
      </c>
      <c r="F45" s="13">
        <v>2206370986.8105445</v>
      </c>
      <c r="G45" s="13">
        <f>SUM(B45:F45)</f>
        <v>93289683604.578613</v>
      </c>
    </row>
    <row r="46" spans="1:7">
      <c r="A46" s="9" t="s">
        <v>35</v>
      </c>
      <c r="B46" s="13">
        <v>85309264854.080933</v>
      </c>
      <c r="C46" s="13"/>
      <c r="D46" s="13">
        <v>4764900286.4750376</v>
      </c>
      <c r="E46" s="13">
        <v>5107538632.9850645</v>
      </c>
      <c r="F46" s="13">
        <v>5199208956.1112452</v>
      </c>
      <c r="G46" s="13">
        <f>SUM(B46:F46)</f>
        <v>100380912729.65228</v>
      </c>
    </row>
    <row r="47" spans="1:7">
      <c r="A47" s="7"/>
      <c r="B47" s="8"/>
      <c r="C47" s="8"/>
      <c r="D47" s="8"/>
      <c r="E47" s="8"/>
      <c r="F47" s="8"/>
      <c r="G47" s="8"/>
    </row>
    <row r="48" spans="1:7" ht="27.6">
      <c r="A48" s="21" t="str">
        <f>"Valor presente de las contribuciones asociadas a los sueldos futuros de cotización "&amp;TEXT($G$63,"0.00%")</f>
        <v>Valor presente de las contribuciones asociadas a los sueldos futuros de cotización 2.00%</v>
      </c>
      <c r="B48" s="13"/>
      <c r="C48" s="13"/>
      <c r="D48" s="13"/>
      <c r="E48" s="13"/>
      <c r="F48" s="13"/>
      <c r="G48" s="13"/>
    </row>
    <row r="49" spans="1:7">
      <c r="A49" s="9" t="s">
        <v>34</v>
      </c>
      <c r="B49" s="13">
        <v>10471450237.699158</v>
      </c>
      <c r="C49" s="13"/>
      <c r="D49" s="13">
        <v>180122009.55011618</v>
      </c>
      <c r="E49" s="13">
        <v>508274428.16667575</v>
      </c>
      <c r="F49" s="13">
        <v>248208993.8746587</v>
      </c>
      <c r="G49" s="13">
        <f>SUM(B49:F49)</f>
        <v>11408055669.290607</v>
      </c>
    </row>
    <row r="50" spans="1:7">
      <c r="A50" s="9" t="s">
        <v>35</v>
      </c>
      <c r="B50" s="13">
        <v>28341104889.542839</v>
      </c>
      <c r="C50" s="13"/>
      <c r="D50" s="13">
        <v>1582976234.0372782</v>
      </c>
      <c r="E50" s="13">
        <v>1696806183.6239984</v>
      </c>
      <c r="F50" s="13">
        <v>1727260534.0092845</v>
      </c>
      <c r="G50" s="13">
        <f>SUM(B50:F50)</f>
        <v>33348147841.213398</v>
      </c>
    </row>
    <row r="51" spans="1:7">
      <c r="A51" s="7"/>
      <c r="B51" s="8"/>
      <c r="C51" s="8"/>
      <c r="D51" s="8"/>
      <c r="E51" s="8"/>
      <c r="F51" s="8"/>
      <c r="G51" s="8"/>
    </row>
    <row r="52" spans="1:7">
      <c r="A52" s="7" t="s">
        <v>36</v>
      </c>
      <c r="B52" s="13"/>
      <c r="C52" s="13"/>
      <c r="D52" s="13"/>
      <c r="E52" s="13"/>
      <c r="F52" s="13"/>
      <c r="G52" s="13"/>
    </row>
    <row r="53" spans="1:7">
      <c r="A53" s="9" t="s">
        <v>34</v>
      </c>
      <c r="B53" s="13">
        <v>12375350280.917185</v>
      </c>
      <c r="C53" s="13"/>
      <c r="D53" s="13">
        <v>212871465.83195546</v>
      </c>
      <c r="E53" s="13">
        <v>600687960.56061673</v>
      </c>
      <c r="F53" s="13">
        <v>293337901.85186934</v>
      </c>
      <c r="G53" s="13">
        <f>SUM(B53:F53)</f>
        <v>13482247609.161627</v>
      </c>
    </row>
    <row r="54" spans="1:7">
      <c r="A54" s="9" t="s">
        <v>35</v>
      </c>
      <c r="B54" s="13">
        <v>33494033051.277901</v>
      </c>
      <c r="C54" s="13"/>
      <c r="D54" s="13">
        <v>1870790094.7713287</v>
      </c>
      <c r="E54" s="13">
        <v>2005316398.8283617</v>
      </c>
      <c r="F54" s="13">
        <v>2041307903.8291547</v>
      </c>
      <c r="G54" s="13">
        <f>SUM(B54:F54)</f>
        <v>39411447448.706749</v>
      </c>
    </row>
    <row r="55" spans="1:7">
      <c r="A55" s="9" t="s">
        <v>37</v>
      </c>
      <c r="B55" s="13">
        <v>0</v>
      </c>
      <c r="C55" s="13"/>
      <c r="D55" s="13">
        <v>0</v>
      </c>
      <c r="E55" s="13">
        <v>0</v>
      </c>
      <c r="F55" s="13">
        <v>0</v>
      </c>
      <c r="G55" s="13">
        <v>0</v>
      </c>
    </row>
    <row r="56" spans="1:7">
      <c r="A56" s="7"/>
      <c r="B56" s="8"/>
      <c r="C56" s="8"/>
      <c r="D56" s="8"/>
      <c r="E56" s="8"/>
      <c r="F56" s="8"/>
      <c r="G56" s="8"/>
    </row>
    <row r="57" spans="1:7">
      <c r="A57" s="7" t="s">
        <v>38</v>
      </c>
      <c r="B57" s="13"/>
      <c r="C57" s="13"/>
      <c r="D57" s="13"/>
      <c r="E57" s="13"/>
      <c r="F57" s="13"/>
      <c r="G57" s="13"/>
    </row>
    <row r="58" spans="1:7">
      <c r="A58" s="9" t="s">
        <v>34</v>
      </c>
      <c r="B58" s="13">
        <f>SUM(B41,B53,B55,B49)-SUM(B44:B45)</f>
        <v>-74351432842.613892</v>
      </c>
      <c r="C58" s="13"/>
      <c r="D58" s="13">
        <f>SUM(D41,D53,D55,D49)-SUM(D44:D45)</f>
        <v>-1407094278.0571079</v>
      </c>
      <c r="E58" s="13">
        <f>SUM(E41,E53,E55,E49)-SUM(E44:E45)</f>
        <v>-3970586611.4995084</v>
      </c>
      <c r="F58" s="13">
        <f>SUM(F41,F53,F55,F49)-SUM(F44:F45)</f>
        <v>-1938982670.2225947</v>
      </c>
      <c r="G58" s="13">
        <f>SUM(B58:F58)</f>
        <v>-81668096402.393112</v>
      </c>
    </row>
    <row r="59" spans="1:7">
      <c r="A59" s="9" t="s">
        <v>35</v>
      </c>
      <c r="B59" s="13">
        <f>SUM(B50,B54)-B46</f>
        <v>-23474126913.260193</v>
      </c>
      <c r="C59" s="13"/>
      <c r="D59" s="13">
        <f>SUM(D50,D54)-D46</f>
        <v>-1311133957.6664305</v>
      </c>
      <c r="E59" s="13">
        <f>SUM(E50,E54)-E46</f>
        <v>-1405416050.5327044</v>
      </c>
      <c r="F59" s="13">
        <f>SUM(F50,F54)-F46</f>
        <v>-1430640518.2728062</v>
      </c>
      <c r="G59" s="13">
        <f>SUM(B59:F59)</f>
        <v>-27621317439.732132</v>
      </c>
    </row>
    <row r="60" spans="1:7">
      <c r="A60" s="7"/>
      <c r="B60" s="8"/>
      <c r="C60" s="8"/>
      <c r="D60" s="8"/>
      <c r="E60" s="8"/>
      <c r="F60" s="8"/>
      <c r="G60" s="8"/>
    </row>
    <row r="61" spans="1:7">
      <c r="A61" s="7" t="s">
        <v>39</v>
      </c>
      <c r="B61" s="13"/>
      <c r="C61" s="13"/>
      <c r="D61" s="13"/>
      <c r="E61" s="13"/>
      <c r="F61" s="13"/>
      <c r="G61" s="13"/>
    </row>
    <row r="62" spans="1:7">
      <c r="A62" s="9" t="s">
        <v>40</v>
      </c>
      <c r="B62" s="25">
        <f t="shared" ref="B62:F63" si="2">$G62</f>
        <v>2034</v>
      </c>
      <c r="C62" s="25"/>
      <c r="D62" s="25">
        <f t="shared" si="2"/>
        <v>2034</v>
      </c>
      <c r="E62" s="25">
        <f t="shared" si="2"/>
        <v>2034</v>
      </c>
      <c r="F62" s="25">
        <f t="shared" si="2"/>
        <v>2034</v>
      </c>
      <c r="G62" s="22">
        <v>2034</v>
      </c>
    </row>
    <row r="63" spans="1:7">
      <c r="A63" s="9" t="s">
        <v>41</v>
      </c>
      <c r="B63" s="23">
        <f t="shared" si="2"/>
        <v>0.02</v>
      </c>
      <c r="C63" s="13"/>
      <c r="D63" s="23">
        <f t="shared" si="2"/>
        <v>0.02</v>
      </c>
      <c r="E63" s="23">
        <f t="shared" si="2"/>
        <v>0.02</v>
      </c>
      <c r="F63" s="23">
        <f t="shared" si="2"/>
        <v>0.02</v>
      </c>
      <c r="G63" s="23">
        <v>0.02</v>
      </c>
    </row>
    <row r="64" spans="1:7">
      <c r="A64" s="7"/>
      <c r="B64" s="8"/>
      <c r="C64" s="8"/>
      <c r="D64" s="8"/>
      <c r="E64" s="8"/>
      <c r="F64" s="8"/>
      <c r="G64" s="24"/>
    </row>
    <row r="65" spans="1:7">
      <c r="A65" s="7" t="s">
        <v>42</v>
      </c>
      <c r="B65" s="13"/>
      <c r="C65" s="13"/>
      <c r="D65" s="13"/>
      <c r="E65" s="13"/>
      <c r="F65" s="13"/>
      <c r="G65" s="10"/>
    </row>
    <row r="66" spans="1:7">
      <c r="A66" s="9" t="s">
        <v>43</v>
      </c>
      <c r="B66" s="25">
        <f>$G66</f>
        <v>2021</v>
      </c>
      <c r="C66" s="13"/>
      <c r="D66" s="25">
        <f t="shared" ref="D66:F67" si="3">$G66</f>
        <v>2021</v>
      </c>
      <c r="E66" s="25">
        <f t="shared" si="3"/>
        <v>2021</v>
      </c>
      <c r="F66" s="25">
        <f t="shared" si="3"/>
        <v>2021</v>
      </c>
      <c r="G66" s="25">
        <v>2021</v>
      </c>
    </row>
    <row r="67" spans="1:7" ht="27.6">
      <c r="A67" s="16" t="s">
        <v>44</v>
      </c>
      <c r="B67" s="26" t="str">
        <f>$G67</f>
        <v>Valuaciones Actuariales del Norte, S. C.</v>
      </c>
      <c r="C67" s="26"/>
      <c r="D67" s="26" t="str">
        <f t="shared" si="3"/>
        <v>Valuaciones Actuariales del Norte, S. C.</v>
      </c>
      <c r="E67" s="26" t="str">
        <f t="shared" si="3"/>
        <v>Valuaciones Actuariales del Norte, S. C.</v>
      </c>
      <c r="F67" s="26" t="str">
        <f t="shared" si="3"/>
        <v>Valuaciones Actuariales del Norte, S. C.</v>
      </c>
      <c r="G67" s="26" t="s">
        <v>45</v>
      </c>
    </row>
    <row r="70" spans="1:7">
      <c r="A70" s="32"/>
      <c r="B70" s="32"/>
      <c r="C70" s="32"/>
      <c r="D70" s="32"/>
      <c r="E70" s="32"/>
      <c r="F70" s="32"/>
      <c r="G70" s="32"/>
    </row>
    <row r="71" spans="1:7">
      <c r="A71" s="32"/>
      <c r="B71" s="32"/>
      <c r="C71" s="32"/>
      <c r="D71" s="32"/>
      <c r="E71" s="32"/>
      <c r="F71" s="32"/>
      <c r="G71" s="32"/>
    </row>
    <row r="118" spans="1:1">
      <c r="A118" s="20"/>
    </row>
    <row r="125" spans="1:1">
      <c r="A125" s="20"/>
    </row>
    <row r="133" spans="1:1">
      <c r="A133" s="20"/>
    </row>
    <row r="146" spans="1:1">
      <c r="A146" s="20"/>
    </row>
  </sheetData>
  <mergeCells count="4">
    <mergeCell ref="A1:G1"/>
    <mergeCell ref="A3:G3"/>
    <mergeCell ref="A70:G70"/>
    <mergeCell ref="A71:G71"/>
  </mergeCells>
  <phoneticPr fontId="29" type="noConversion"/>
  <printOptions horizontalCentered="1"/>
  <pageMargins left="0.59055118110236227" right="0.59055118110236227" top="0.98425196850393704" bottom="0.59055118110236227" header="0.59055118110236227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</vt:lpstr>
      <vt:lpstr>LDF!Área_de_impresión</vt:lpstr>
    </vt:vector>
  </TitlesOfParts>
  <Company>COSMO PRODUCCIONES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VAN;PNuncio</dc:creator>
  <cp:lastModifiedBy>C.P. Dante</cp:lastModifiedBy>
  <cp:lastPrinted>2021-05-18T18:49:36Z</cp:lastPrinted>
  <dcterms:created xsi:type="dcterms:W3CDTF">1999-06-29T14:59:20Z</dcterms:created>
  <dcterms:modified xsi:type="dcterms:W3CDTF">2021-07-15T20:24:00Z</dcterms:modified>
</cp:coreProperties>
</file>